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 activeTab="1"/>
  </bookViews>
  <sheets>
    <sheet name="Перечень работ" sheetId="1" r:id="rId1"/>
    <sheet name="Перечень домов" sheetId="2" r:id="rId2"/>
  </sheets>
  <calcPr calcId="144525"/>
</workbook>
</file>

<file path=xl/calcChain.xml><?xml version="1.0" encoding="utf-8"?>
<calcChain xmlns="http://schemas.openxmlformats.org/spreadsheetml/2006/main">
  <c r="P13" i="2" l="1"/>
  <c r="M13" i="2"/>
  <c r="S13" i="2" s="1"/>
  <c r="T12" i="2"/>
  <c r="P12" i="2"/>
  <c r="M12" i="2"/>
  <c r="S12" i="2" s="1"/>
  <c r="P10" i="2"/>
  <c r="M10" i="2"/>
  <c r="S10" i="2" s="1"/>
  <c r="Q10" i="2" l="1"/>
  <c r="R10" i="2" s="1"/>
  <c r="Q12" i="2"/>
  <c r="R12" i="2" s="1"/>
  <c r="Q13" i="2"/>
  <c r="R13" i="2" s="1"/>
  <c r="D10" i="1"/>
  <c r="D9" i="1"/>
  <c r="D7" i="1"/>
</calcChain>
</file>

<file path=xl/sharedStrings.xml><?xml version="1.0" encoding="utf-8"?>
<sst xmlns="http://schemas.openxmlformats.org/spreadsheetml/2006/main" count="90" uniqueCount="56">
  <si>
    <t>№ п\п</t>
  </si>
  <si>
    <t>Адрес МКД</t>
  </si>
  <si>
    <t>Стоимость капитального ремонта ВСЕГО</t>
  </si>
  <si>
    <t>электроснабжение</t>
  </si>
  <si>
    <t>отопление</t>
  </si>
  <si>
    <t>горячее водоснабжение</t>
  </si>
  <si>
    <t>холодное водоснабжение</t>
  </si>
  <si>
    <t>водоотведение</t>
  </si>
  <si>
    <t>газоснабжение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</si>
  <si>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</si>
  <si>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</si>
  <si>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</si>
  <si>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</si>
  <si>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</si>
  <si>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руб.</t>
  </si>
  <si>
    <t>ед.</t>
  </si>
  <si>
    <t>кв.м.</t>
  </si>
  <si>
    <t>куб.м.</t>
  </si>
  <si>
    <t>г. Белоярский,мкр. 3, д. 14</t>
  </si>
  <si>
    <t>Фасад, Водоотведение, Электроснабжение</t>
  </si>
  <si>
    <t>г. Белоярский,мкр. 3, д. 4</t>
  </si>
  <si>
    <t>Фасад,Теплоснабжение, Электроснабжение</t>
  </si>
  <si>
    <t>г. Белоярский,ул. Молодости, д. 4а</t>
  </si>
  <si>
    <t>Электроснабжение, Фасад,Водоотведение</t>
  </si>
  <si>
    <t>Отклонение (столбец 14-13)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</si>
  <si>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</si>
  <si>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</si>
  <si>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</si>
  <si>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</si>
  <si>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</si>
  <si>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</si>
  <si>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</si>
  <si>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Размер фонда капитального ремонта, сформированный за период действия Программы, с учетом минимального размера взноса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</si>
  <si>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</si>
  <si>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</si>
  <si>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</si>
  <si>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</si>
  <si>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</si>
  <si>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</si>
  <si>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</si>
  <si>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</si>
  <si>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</si>
  <si>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</si>
  <si>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</si>
  <si>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</si>
  <si>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</si>
  <si>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</si>
  <si>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</si>
  <si>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руб./кв.м</t>
  </si>
  <si>
    <t>иной</t>
  </si>
  <si>
    <t>Перечень  работ  по капитальному ремонту общего имущества в многоквартирных домах, которые подлежат капитальному ремонту в Белоярском районе на 2017-2019 годы</t>
  </si>
  <si>
    <t>2017 год</t>
  </si>
  <si>
    <t>2019 год</t>
  </si>
  <si>
    <t>Перечень многоквартирных домов, подлежащих  капитальному ремонту общего имущества в  Белоярском  районе на 2017-2019 годы</t>
  </si>
  <si>
    <t xml:space="preserve">                 ПРИЛОЖЕНИЕ 2
к постановлению администрации Белоярского района
от 06 сентября 2016 года  № 921
</t>
  </si>
  <si>
    <t xml:space="preserve">      ПРИЛОЖЕНИЕ 1
к постановлению администрации Белоярского района
от 06 сентября 2016 года  № 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</si>
</sst>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#,##0_р_.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/>
    <xf numFmtId="4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2" fontId="1" fillId="0" borderId="3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/>
    <xf numFmtId="166" fontId="0" fillId="0" borderId="0" xfId="0" applyNumberFormat="1" applyFill="1"/>
    <xf numFmtId="0" fontId="4" fillId="0" borderId="0" xfId="0" applyFont="1" applyFill="1" applyBorder="1"/>
    <xf numFmtId="0" fontId="1" fillId="0" borderId="2" xfId="0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0" fontId="0" fillId="0" borderId="0" xfId="0" applyNumberFormat="1" applyFill="1"/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10" fillId="0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/>
    <xf numFmtId="0" fontId="10" fillId="0" borderId="10" xfId="0" applyFont="1" applyBorder="1" applyAlignment="1"/>
    <xf numFmtId="0" fontId="10" fillId="0" borderId="11" xfId="0" applyFont="1" applyBorder="1" applyAlignment="1"/>
    <xf numFmtId="0" fontId="10" fillId="0" borderId="8" xfId="0" applyFont="1" applyBorder="1" applyAlignment="1"/>
    <xf numFmtId="0" fontId="10" fillId="0" borderId="12" xfId="0" applyFont="1" applyBorder="1" applyAlignment="1"/>
    <xf numFmtId="0" fontId="9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2" fontId="2" fillId="0" borderId="2" xfId="1" applyNumberFormat="1" applyFont="1" applyFill="1" applyBorder="1" applyAlignment="1">
      <alignment horizontal="center" vertical="center" textRotation="90" wrapText="1"/>
    </xf>
    <xf numFmtId="165" fontId="2" fillId="0" borderId="2" xfId="0" applyNumberFormat="1" applyFont="1" applyFill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10" fillId="0" borderId="7" xfId="0" applyFont="1" applyBorder="1" applyAlignment="1"/>
    <xf numFmtId="0" fontId="10" fillId="0" borderId="3" xfId="0" applyFont="1" applyBorder="1" applyAlignment="1"/>
    <xf numFmtId="2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90" wrapText="1"/>
    </xf>
    <xf numFmtId="4" fontId="2" fillId="0" borderId="1" xfId="1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opLeftCell="D1" zoomScale="70" zoomScaleNormal="70" workbookViewId="0">
      <selection activeCell="P1" sqref="P1:T1"/>
    </sheetView>
  </sheetViews>
  <sheetFormatPr defaultColWidth="9.109375" defaultRowHeight="14.4" x14ac:dyDescent="0.3"/>
  <cols>
    <col min="1" max="1" width="6.5546875" style="8" customWidth="1"/>
    <col min="2" max="2" width="29.88671875" style="8" customWidth="1"/>
    <col min="3" max="3" width="27" style="8" customWidth="1"/>
    <col min="4" max="4" width="20.88671875" style="8" customWidth="1"/>
    <col min="5" max="5" width="20.6640625" style="8" customWidth="1"/>
    <col min="6" max="6" width="17.33203125" style="8" customWidth="1"/>
    <col min="7" max="7" width="16" style="8" customWidth="1"/>
    <col min="8" max="8" width="15.5546875" style="8" customWidth="1"/>
    <col min="9" max="9" width="16" style="8" customWidth="1"/>
    <col min="10" max="10" width="15.109375" style="8" customWidth="1"/>
    <col min="11" max="11" width="10.5546875" style="8" customWidth="1"/>
    <col min="12" max="12" width="14.33203125" style="8" customWidth="1"/>
    <col min="13" max="13" width="12.109375" style="8" customWidth="1"/>
    <col min="14" max="14" width="16.5546875" style="8" customWidth="1"/>
    <col min="15" max="15" width="11.109375" style="8" customWidth="1"/>
    <col min="16" max="16" width="16.44140625" style="8" customWidth="1"/>
    <col min="17" max="17" width="12" style="8" customWidth="1"/>
    <col min="18" max="18" width="16" style="8" customWidth="1"/>
    <col min="19" max="19" width="10.44140625" style="8" customWidth="1"/>
    <col min="20" max="20" width="16.6640625" style="8" customWidth="1"/>
    <col min="21" max="16384" width="9.109375" style="8"/>
  </cols>
  <sheetData>
    <row r="1" spans="1:30" ht="82.5" customHeigh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53" t="s">
        <v>54</v>
      </c>
      <c r="Q1" s="54"/>
      <c r="R1" s="54"/>
      <c r="S1" s="54"/>
      <c r="T1" s="54"/>
    </row>
    <row r="2" spans="1:30" ht="37.5" customHeight="1" x14ac:dyDescent="0.3">
      <c r="A2" s="31"/>
      <c r="B2" s="55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31"/>
    </row>
    <row r="3" spans="1:30" ht="39.75" customHeight="1" x14ac:dyDescent="0.3">
      <c r="A3" s="12" t="s">
        <v>0</v>
      </c>
      <c r="B3" s="1" t="s">
        <v>1</v>
      </c>
      <c r="C3" s="1"/>
      <c r="D3" s="13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14" t="s">
        <v>8</v>
      </c>
      <c r="K3" s="63" t="s">
        <v>9</v>
      </c>
      <c r="L3" s="63"/>
      <c r="M3" s="63" t="s">
        <v>10</v>
      </c>
      <c r="N3" s="63"/>
      <c r="O3" s="63" t="s">
        <v>11</v>
      </c>
      <c r="P3" s="63"/>
      <c r="Q3" s="63" t="s">
        <v>12</v>
      </c>
      <c r="R3" s="63"/>
      <c r="S3" s="63" t="s">
        <v>13</v>
      </c>
      <c r="T3" s="63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22.5" customHeight="1" x14ac:dyDescent="0.3">
      <c r="A4" s="16"/>
      <c r="B4" s="2"/>
      <c r="C4" s="2"/>
      <c r="D4" s="17" t="s">
        <v>14</v>
      </c>
      <c r="E4" s="17" t="s">
        <v>14</v>
      </c>
      <c r="F4" s="17" t="s">
        <v>14</v>
      </c>
      <c r="G4" s="17" t="s">
        <v>14</v>
      </c>
      <c r="H4" s="17" t="s">
        <v>14</v>
      </c>
      <c r="I4" s="17" t="s">
        <v>14</v>
      </c>
      <c r="J4" s="18" t="s">
        <v>14</v>
      </c>
      <c r="K4" s="27" t="s">
        <v>15</v>
      </c>
      <c r="L4" s="17" t="s">
        <v>14</v>
      </c>
      <c r="M4" s="27" t="s">
        <v>16</v>
      </c>
      <c r="N4" s="17" t="s">
        <v>14</v>
      </c>
      <c r="O4" s="27" t="s">
        <v>16</v>
      </c>
      <c r="P4" s="17" t="s">
        <v>14</v>
      </c>
      <c r="Q4" s="27" t="s">
        <v>16</v>
      </c>
      <c r="R4" s="17" t="s">
        <v>14</v>
      </c>
      <c r="S4" s="27" t="s">
        <v>17</v>
      </c>
      <c r="T4" s="17" t="s">
        <v>14</v>
      </c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s="21" customFormat="1" ht="24.75" customHeight="1" x14ac:dyDescent="0.3">
      <c r="A5" s="3">
        <v>1</v>
      </c>
      <c r="B5" s="3">
        <v>2</v>
      </c>
      <c r="C5" s="3"/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19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s="11" customFormat="1" ht="27.75" customHeight="1" x14ac:dyDescent="0.3">
      <c r="A6" s="57" t="s">
        <v>51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9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30.75" customHeight="1" x14ac:dyDescent="0.3">
      <c r="A7" s="27">
        <v>1</v>
      </c>
      <c r="B7" s="7" t="s">
        <v>18</v>
      </c>
      <c r="C7" s="23" t="s">
        <v>19</v>
      </c>
      <c r="D7" s="4">
        <f t="shared" ref="D7:D10" si="0">ROUND(SUM(E7:J7,L7,N7,P7,R7,T7),2)</f>
        <v>21168120.190000001</v>
      </c>
      <c r="E7" s="4">
        <v>1907089.88</v>
      </c>
      <c r="F7" s="4">
        <v>0</v>
      </c>
      <c r="G7" s="4">
        <v>0</v>
      </c>
      <c r="H7" s="4">
        <v>0</v>
      </c>
      <c r="I7" s="4">
        <v>2454476.71</v>
      </c>
      <c r="J7" s="4">
        <v>0</v>
      </c>
      <c r="K7" s="24">
        <v>0</v>
      </c>
      <c r="L7" s="4">
        <v>0</v>
      </c>
      <c r="M7" s="24">
        <v>0</v>
      </c>
      <c r="N7" s="4">
        <v>0</v>
      </c>
      <c r="O7" s="24">
        <v>0</v>
      </c>
      <c r="P7" s="4">
        <v>0</v>
      </c>
      <c r="Q7" s="24">
        <v>2560</v>
      </c>
      <c r="R7" s="4">
        <v>16806553.600000001</v>
      </c>
      <c r="S7" s="24">
        <v>0</v>
      </c>
      <c r="T7" s="4"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30.75" customHeight="1" x14ac:dyDescent="0.3">
      <c r="A8" s="60" t="s">
        <v>52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2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27" x14ac:dyDescent="0.3">
      <c r="A9" s="27">
        <v>1</v>
      </c>
      <c r="B9" s="7" t="s">
        <v>20</v>
      </c>
      <c r="C9" s="23" t="s">
        <v>21</v>
      </c>
      <c r="D9" s="4">
        <f t="shared" si="0"/>
        <v>34594013.439999998</v>
      </c>
      <c r="E9" s="4">
        <v>1902995.44</v>
      </c>
      <c r="F9" s="4">
        <v>9746133.3000000007</v>
      </c>
      <c r="G9" s="4">
        <v>0</v>
      </c>
      <c r="H9" s="4">
        <v>0</v>
      </c>
      <c r="I9" s="4">
        <v>0</v>
      </c>
      <c r="J9" s="4">
        <v>0</v>
      </c>
      <c r="K9" s="24">
        <v>0</v>
      </c>
      <c r="L9" s="4">
        <v>0</v>
      </c>
      <c r="M9" s="24">
        <v>0</v>
      </c>
      <c r="N9" s="4">
        <v>0</v>
      </c>
      <c r="O9" s="24">
        <v>0</v>
      </c>
      <c r="P9" s="4">
        <v>0</v>
      </c>
      <c r="Q9" s="24">
        <v>3495</v>
      </c>
      <c r="R9" s="4">
        <v>22944884.699999999</v>
      </c>
      <c r="S9" s="24">
        <v>0</v>
      </c>
      <c r="T9" s="4">
        <v>0</v>
      </c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27" x14ac:dyDescent="0.3">
      <c r="A10" s="27">
        <v>2</v>
      </c>
      <c r="B10" s="7" t="s">
        <v>22</v>
      </c>
      <c r="C10" s="23" t="s">
        <v>23</v>
      </c>
      <c r="D10" s="4">
        <f t="shared" si="0"/>
        <v>20042130.289999999</v>
      </c>
      <c r="E10" s="4">
        <v>1344939.98</v>
      </c>
      <c r="F10" s="4">
        <v>0</v>
      </c>
      <c r="G10" s="4">
        <v>0</v>
      </c>
      <c r="H10" s="4">
        <v>0</v>
      </c>
      <c r="I10" s="4">
        <v>1730974.45</v>
      </c>
      <c r="J10" s="4">
        <v>0</v>
      </c>
      <c r="K10" s="24">
        <v>0</v>
      </c>
      <c r="L10" s="4">
        <v>0</v>
      </c>
      <c r="M10" s="24">
        <v>0</v>
      </c>
      <c r="N10" s="4">
        <v>0</v>
      </c>
      <c r="O10" s="24">
        <v>0</v>
      </c>
      <c r="P10" s="4">
        <v>0</v>
      </c>
      <c r="Q10" s="24">
        <v>2584.3200000000002</v>
      </c>
      <c r="R10" s="4">
        <v>16966215.859999999</v>
      </c>
      <c r="S10" s="24">
        <v>0</v>
      </c>
      <c r="T10" s="4">
        <v>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</row>
  </sheetData>
  <mergeCells count="9">
    <mergeCell ref="P1:T1"/>
    <mergeCell ref="B2:S2"/>
    <mergeCell ref="A6:T6"/>
    <mergeCell ref="A8:T8"/>
    <mergeCell ref="Q3:R3"/>
    <mergeCell ref="S3:T3"/>
    <mergeCell ref="K3:L3"/>
    <mergeCell ref="M3:N3"/>
    <mergeCell ref="O3:P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6"/>
  <sheetViews>
    <sheetView tabSelected="1" topLeftCell="E1" zoomScale="85" zoomScaleNormal="85" workbookViewId="0">
      <selection activeCell="R1" sqref="R1:V1"/>
    </sheetView>
  </sheetViews>
  <sheetFormatPr defaultColWidth="9.109375" defaultRowHeight="14.4" x14ac:dyDescent="0.3"/>
  <cols>
    <col min="1" max="1" width="6.5546875" style="8" customWidth="1"/>
    <col min="2" max="2" width="35" style="8" customWidth="1"/>
    <col min="3" max="10" width="9.109375" style="8" customWidth="1"/>
    <col min="11" max="11" width="13.6640625" style="8" customWidth="1"/>
    <col min="12" max="12" width="9.109375" style="8" customWidth="1"/>
    <col min="13" max="13" width="12.5546875" style="8" customWidth="1"/>
    <col min="14" max="14" width="22.88671875" style="8" customWidth="1"/>
    <col min="15" max="15" width="21.88671875" style="8" customWidth="1"/>
    <col min="16" max="16" width="18.44140625" style="8" customWidth="1"/>
    <col min="17" max="17" width="17.109375" style="8" customWidth="1"/>
    <col min="18" max="19" width="19.44140625" style="8" customWidth="1"/>
    <col min="20" max="20" width="13.33203125" style="8" customWidth="1"/>
    <col min="21" max="21" width="12.88671875" style="8" customWidth="1"/>
    <col min="22" max="22" width="12" style="8" customWidth="1"/>
    <col min="23" max="16384" width="9.109375" style="8"/>
  </cols>
  <sheetData>
    <row r="1" spans="1:22" ht="57.75" customHeight="1" x14ac:dyDescent="0.3">
      <c r="A1" s="32"/>
      <c r="B1" s="33"/>
      <c r="C1" s="34"/>
      <c r="D1" s="35"/>
      <c r="E1" s="35"/>
      <c r="F1" s="35"/>
      <c r="G1" s="35"/>
      <c r="H1" s="35"/>
      <c r="I1" s="36"/>
      <c r="J1" s="36"/>
      <c r="K1" s="35"/>
      <c r="L1" s="37"/>
      <c r="M1" s="38"/>
      <c r="N1" s="39"/>
      <c r="O1" s="39"/>
      <c r="P1" s="39"/>
      <c r="Q1" s="39"/>
      <c r="R1" s="64" t="s">
        <v>55</v>
      </c>
      <c r="S1" s="64"/>
      <c r="T1" s="64"/>
      <c r="U1" s="64"/>
      <c r="V1" s="64"/>
    </row>
    <row r="2" spans="1:22" ht="57.75" customHeight="1" x14ac:dyDescent="0.3">
      <c r="A2" s="41"/>
      <c r="B2" s="75" t="s">
        <v>53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40"/>
    </row>
    <row r="3" spans="1:22" x14ac:dyDescent="0.3">
      <c r="A3" s="80" t="s">
        <v>0</v>
      </c>
      <c r="B3" s="92" t="s">
        <v>1</v>
      </c>
      <c r="C3" s="93" t="s">
        <v>25</v>
      </c>
      <c r="D3" s="71"/>
      <c r="E3" s="65" t="s">
        <v>26</v>
      </c>
      <c r="F3" s="65" t="s">
        <v>26</v>
      </c>
      <c r="G3" s="65" t="s">
        <v>27</v>
      </c>
      <c r="H3" s="65" t="s">
        <v>28</v>
      </c>
      <c r="I3" s="88" t="s">
        <v>29</v>
      </c>
      <c r="J3" s="89" t="s">
        <v>30</v>
      </c>
      <c r="K3" s="71"/>
      <c r="L3" s="90" t="s">
        <v>31</v>
      </c>
      <c r="M3" s="91" t="s">
        <v>32</v>
      </c>
      <c r="N3" s="69" t="s">
        <v>33</v>
      </c>
      <c r="O3" s="70"/>
      <c r="P3" s="70"/>
      <c r="Q3" s="70"/>
      <c r="R3" s="71"/>
      <c r="S3" s="65" t="s">
        <v>24</v>
      </c>
      <c r="T3" s="42"/>
      <c r="U3" s="42"/>
      <c r="V3" s="42"/>
    </row>
    <row r="4" spans="1:22" ht="27" customHeight="1" x14ac:dyDescent="0.3">
      <c r="A4" s="81"/>
      <c r="B4" s="86"/>
      <c r="C4" s="72"/>
      <c r="D4" s="74"/>
      <c r="E4" s="86"/>
      <c r="F4" s="86"/>
      <c r="G4" s="94"/>
      <c r="H4" s="86"/>
      <c r="I4" s="86"/>
      <c r="J4" s="72"/>
      <c r="K4" s="74"/>
      <c r="L4" s="86"/>
      <c r="M4" s="86"/>
      <c r="N4" s="72"/>
      <c r="O4" s="73"/>
      <c r="P4" s="73"/>
      <c r="Q4" s="73"/>
      <c r="R4" s="74"/>
      <c r="S4" s="66"/>
      <c r="T4" s="79" t="s">
        <v>34</v>
      </c>
      <c r="U4" s="79" t="s">
        <v>35</v>
      </c>
      <c r="V4" s="77" t="s">
        <v>36</v>
      </c>
    </row>
    <row r="5" spans="1:22" ht="15" customHeight="1" x14ac:dyDescent="0.3">
      <c r="A5" s="81"/>
      <c r="B5" s="86"/>
      <c r="C5" s="99" t="s">
        <v>37</v>
      </c>
      <c r="D5" s="77" t="s">
        <v>38</v>
      </c>
      <c r="E5" s="86"/>
      <c r="F5" s="86"/>
      <c r="G5" s="94"/>
      <c r="H5" s="86"/>
      <c r="I5" s="86"/>
      <c r="J5" s="78" t="s">
        <v>39</v>
      </c>
      <c r="K5" s="77" t="s">
        <v>40</v>
      </c>
      <c r="L5" s="86"/>
      <c r="M5" s="86"/>
      <c r="N5" s="79" t="s">
        <v>39</v>
      </c>
      <c r="O5" s="68" t="s">
        <v>41</v>
      </c>
      <c r="P5" s="68"/>
      <c r="Q5" s="68"/>
      <c r="R5" s="68"/>
      <c r="S5" s="66"/>
      <c r="T5" s="79"/>
      <c r="U5" s="79"/>
      <c r="V5" s="77"/>
    </row>
    <row r="6" spans="1:22" ht="82.5" customHeight="1" x14ac:dyDescent="0.3">
      <c r="A6" s="81"/>
      <c r="B6" s="86"/>
      <c r="C6" s="99"/>
      <c r="D6" s="77"/>
      <c r="E6" s="86"/>
      <c r="F6" s="86"/>
      <c r="G6" s="94"/>
      <c r="H6" s="86"/>
      <c r="I6" s="87"/>
      <c r="J6" s="78"/>
      <c r="K6" s="77"/>
      <c r="L6" s="87"/>
      <c r="M6" s="87"/>
      <c r="N6" s="79"/>
      <c r="O6" s="29" t="s">
        <v>42</v>
      </c>
      <c r="P6" s="29" t="s">
        <v>43</v>
      </c>
      <c r="Q6" s="29" t="s">
        <v>44</v>
      </c>
      <c r="R6" s="29" t="s">
        <v>45</v>
      </c>
      <c r="S6" s="67"/>
      <c r="T6" s="79"/>
      <c r="U6" s="79"/>
      <c r="V6" s="77"/>
    </row>
    <row r="7" spans="1:22" ht="15.75" customHeight="1" x14ac:dyDescent="0.3">
      <c r="A7" s="82"/>
      <c r="B7" s="87"/>
      <c r="C7" s="99"/>
      <c r="D7" s="77"/>
      <c r="E7" s="87"/>
      <c r="F7" s="87"/>
      <c r="G7" s="95"/>
      <c r="H7" s="87"/>
      <c r="I7" s="5" t="s">
        <v>46</v>
      </c>
      <c r="J7" s="5" t="s">
        <v>46</v>
      </c>
      <c r="K7" s="30" t="s">
        <v>46</v>
      </c>
      <c r="L7" s="6" t="s">
        <v>47</v>
      </c>
      <c r="M7" s="9" t="s">
        <v>14</v>
      </c>
      <c r="N7" s="28" t="s">
        <v>14</v>
      </c>
      <c r="O7" s="28" t="s">
        <v>14</v>
      </c>
      <c r="P7" s="28" t="s">
        <v>14</v>
      </c>
      <c r="Q7" s="28" t="s">
        <v>14</v>
      </c>
      <c r="R7" s="28" t="s">
        <v>14</v>
      </c>
      <c r="S7" s="28" t="s">
        <v>14</v>
      </c>
      <c r="T7" s="28" t="s">
        <v>48</v>
      </c>
      <c r="U7" s="28" t="s">
        <v>48</v>
      </c>
      <c r="V7" s="77"/>
    </row>
    <row r="8" spans="1:22" x14ac:dyDescent="0.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</row>
    <row r="9" spans="1:22" x14ac:dyDescent="0.3">
      <c r="A9" s="96" t="s">
        <v>51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</row>
    <row r="10" spans="1:22" x14ac:dyDescent="0.3">
      <c r="A10" s="43">
        <v>1</v>
      </c>
      <c r="B10" s="44" t="s">
        <v>18</v>
      </c>
      <c r="C10" s="45">
        <v>1984</v>
      </c>
      <c r="D10" s="46">
        <v>0</v>
      </c>
      <c r="E10" s="47" t="s">
        <v>49</v>
      </c>
      <c r="F10" s="47">
        <v>10.75</v>
      </c>
      <c r="G10" s="46">
        <v>5</v>
      </c>
      <c r="H10" s="46">
        <v>6</v>
      </c>
      <c r="I10" s="48">
        <v>5030.5</v>
      </c>
      <c r="J10" s="48">
        <v>4564.6000000000004</v>
      </c>
      <c r="K10" s="46">
        <v>2943</v>
      </c>
      <c r="L10" s="49">
        <v>248</v>
      </c>
      <c r="M10" s="50">
        <f t="shared" ref="M10:M13" si="0">F10*J10*12*30</f>
        <v>17665002</v>
      </c>
      <c r="N10" s="51">
        <v>21168120.190000001</v>
      </c>
      <c r="O10" s="51">
        <v>0</v>
      </c>
      <c r="P10" s="51">
        <f t="shared" ref="P10:P13" si="1">ROUND(N10*10%,2)</f>
        <v>2116812.02</v>
      </c>
      <c r="Q10" s="51">
        <f t="shared" ref="Q10:Q13" si="2">ROUND(P10*0.45,2)</f>
        <v>952565.41</v>
      </c>
      <c r="R10" s="51">
        <f t="shared" ref="R10:R13" si="3">N10-(O10+P10+Q10)</f>
        <v>18098742.760000002</v>
      </c>
      <c r="S10" s="51">
        <f t="shared" ref="S10:S13" si="4">N10-M10</f>
        <v>3503118.1900000013</v>
      </c>
      <c r="T10" s="51">
        <v>6547.92</v>
      </c>
      <c r="U10" s="51">
        <v>27958.74</v>
      </c>
      <c r="V10" s="52">
        <v>43100</v>
      </c>
    </row>
    <row r="11" spans="1:22" x14ac:dyDescent="0.3">
      <c r="A11" s="83" t="s">
        <v>52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5"/>
    </row>
    <row r="12" spans="1:22" x14ac:dyDescent="0.3">
      <c r="A12" s="43">
        <v>1</v>
      </c>
      <c r="B12" s="44" t="s">
        <v>20</v>
      </c>
      <c r="C12" s="45">
        <v>1985</v>
      </c>
      <c r="D12" s="46">
        <v>0</v>
      </c>
      <c r="E12" s="47" t="s">
        <v>49</v>
      </c>
      <c r="F12" s="47">
        <v>10.75</v>
      </c>
      <c r="G12" s="46">
        <v>5</v>
      </c>
      <c r="H12" s="46">
        <v>6</v>
      </c>
      <c r="I12" s="48">
        <v>4993.3</v>
      </c>
      <c r="J12" s="48">
        <v>4554.8</v>
      </c>
      <c r="K12" s="46">
        <v>2898.5</v>
      </c>
      <c r="L12" s="49">
        <v>225</v>
      </c>
      <c r="M12" s="50">
        <f t="shared" si="0"/>
        <v>17627076</v>
      </c>
      <c r="N12" s="51">
        <v>34594013.439999998</v>
      </c>
      <c r="O12" s="51">
        <v>0</v>
      </c>
      <c r="P12" s="51">
        <f t="shared" si="1"/>
        <v>3459401.34</v>
      </c>
      <c r="Q12" s="51">
        <f t="shared" si="2"/>
        <v>1556730.6</v>
      </c>
      <c r="R12" s="51">
        <f t="shared" si="3"/>
        <v>29577881.5</v>
      </c>
      <c r="S12" s="51">
        <f t="shared" si="4"/>
        <v>16966937.439999998</v>
      </c>
      <c r="T12" s="51">
        <f t="shared" ref="T12" si="5">N12/J13</f>
        <v>10746.48611102482</v>
      </c>
      <c r="U12" s="51">
        <v>27958.74</v>
      </c>
      <c r="V12" s="52">
        <v>43830</v>
      </c>
    </row>
    <row r="13" spans="1:22" x14ac:dyDescent="0.3">
      <c r="A13" s="43">
        <v>2</v>
      </c>
      <c r="B13" s="44" t="s">
        <v>22</v>
      </c>
      <c r="C13" s="45">
        <v>1984</v>
      </c>
      <c r="D13" s="46">
        <v>0</v>
      </c>
      <c r="E13" s="47" t="s">
        <v>49</v>
      </c>
      <c r="F13" s="47">
        <v>10.75</v>
      </c>
      <c r="G13" s="46">
        <v>5</v>
      </c>
      <c r="H13" s="46">
        <v>4</v>
      </c>
      <c r="I13" s="48">
        <v>3540.9</v>
      </c>
      <c r="J13" s="48">
        <v>3219.1</v>
      </c>
      <c r="K13" s="46">
        <v>1883.1</v>
      </c>
      <c r="L13" s="49">
        <v>163</v>
      </c>
      <c r="M13" s="50">
        <f t="shared" si="0"/>
        <v>12457916.999999998</v>
      </c>
      <c r="N13" s="51">
        <v>20042130.289999999</v>
      </c>
      <c r="O13" s="51">
        <v>0</v>
      </c>
      <c r="P13" s="51">
        <f t="shared" si="1"/>
        <v>2004213.03</v>
      </c>
      <c r="Q13" s="51">
        <f t="shared" si="2"/>
        <v>901895.86</v>
      </c>
      <c r="R13" s="51">
        <f t="shared" si="3"/>
        <v>17136021.399999999</v>
      </c>
      <c r="S13" s="51">
        <f t="shared" si="4"/>
        <v>7584213.290000001</v>
      </c>
      <c r="T13" s="51">
        <v>31319.74</v>
      </c>
      <c r="U13" s="51">
        <v>27958.74</v>
      </c>
      <c r="V13" s="52">
        <v>43830</v>
      </c>
    </row>
    <row r="16" spans="1:22" x14ac:dyDescent="0.3">
      <c r="N16" s="25"/>
      <c r="O16" s="26"/>
    </row>
  </sheetData>
  <mergeCells count="26">
    <mergeCell ref="A3:A7"/>
    <mergeCell ref="A11:V11"/>
    <mergeCell ref="H3:H7"/>
    <mergeCell ref="I3:I6"/>
    <mergeCell ref="J3:K4"/>
    <mergeCell ref="L3:L6"/>
    <mergeCell ref="M3:M6"/>
    <mergeCell ref="B3:B7"/>
    <mergeCell ref="C3:D4"/>
    <mergeCell ref="E3:E7"/>
    <mergeCell ref="F3:F7"/>
    <mergeCell ref="G3:G7"/>
    <mergeCell ref="A9:V9"/>
    <mergeCell ref="T4:T6"/>
    <mergeCell ref="U4:U6"/>
    <mergeCell ref="V4:V7"/>
    <mergeCell ref="R1:V1"/>
    <mergeCell ref="S3:S6"/>
    <mergeCell ref="O5:R5"/>
    <mergeCell ref="N3:R4"/>
    <mergeCell ref="B2:U2"/>
    <mergeCell ref="D5:D7"/>
    <mergeCell ref="J5:J6"/>
    <mergeCell ref="K5:K6"/>
    <mergeCell ref="N5:N6"/>
    <mergeCell ref="C5:C7"/>
  </mergeCells>
  <pageMargins left="0.19685039370078741" right="0.1968503937007874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работ</vt:lpstr>
      <vt:lpstr>Перечень домов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2016-09-06T05:11:21Z</dcterms:modified>
</cp:coreProperties>
</file>